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myoffice.itarex.com\upm$\RedirectedFolders\sonja.asanger1\Desktop\"/>
    </mc:Choice>
  </mc:AlternateContent>
  <bookViews>
    <workbookView xWindow="0" yWindow="0" windowWidth="19410" windowHeight="114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2" i="1" s="1"/>
  <c r="F2" i="1" l="1"/>
  <c r="G31" i="1" s="1"/>
  <c r="G47" i="1" l="1"/>
  <c r="G34" i="1" s="1"/>
  <c r="G2" i="1"/>
  <c r="A4" i="1" s="1"/>
  <c r="G35" i="1" s="1"/>
  <c r="C3" i="1"/>
  <c r="D3" i="1" s="1"/>
  <c r="E3" i="1" s="1"/>
  <c r="G1" i="1"/>
  <c r="G32" i="1" s="1"/>
  <c r="F3" i="1" l="1"/>
  <c r="G33" i="1" s="1"/>
  <c r="G3" i="1" l="1"/>
  <c r="H3" i="1" s="1"/>
  <c r="A49" i="1"/>
  <c r="A48" i="1"/>
  <c r="A47" i="1" l="1"/>
  <c r="G29" i="1" s="1"/>
  <c r="H50" i="1" s="1"/>
  <c r="G30" i="1" s="1"/>
  <c r="F39" i="1" s="1"/>
  <c r="A3" i="1"/>
  <c r="G37" i="1" l="1"/>
</calcChain>
</file>

<file path=xl/sharedStrings.xml><?xml version="1.0" encoding="utf-8"?>
<sst xmlns="http://schemas.openxmlformats.org/spreadsheetml/2006/main" count="26" uniqueCount="23">
  <si>
    <t>erstellt von:</t>
  </si>
  <si>
    <t>am:</t>
  </si>
  <si>
    <t xml:space="preserve">Name des Mitgliedsbetriebs:    </t>
  </si>
  <si>
    <t xml:space="preserve">Anschrift:    </t>
  </si>
  <si>
    <t xml:space="preserve">Anschrift des Risikoortes:    </t>
  </si>
  <si>
    <t xml:space="preserve">Alter der zu versichernden Sachen:    </t>
  </si>
  <si>
    <t xml:space="preserve">Baustein 1 - Sachdeckung Versicherungssumme:    </t>
  </si>
  <si>
    <t xml:space="preserve">Baustein 2 - Betriebsunterbrechung / Jahresstromertrag in EUR:    </t>
  </si>
  <si>
    <t>Baustein 3 - Mehrkosten BU:</t>
  </si>
  <si>
    <t>Baustein 4 - Betriebshaftpflichtvers.:</t>
  </si>
  <si>
    <t>Anzahl der Turbinen:</t>
  </si>
  <si>
    <t>Baustein 5 - Cyberdeckung:</t>
  </si>
  <si>
    <t xml:space="preserve">Baustein 6 - Rückwirkungsschäden: </t>
  </si>
  <si>
    <t>Baustein 1 - Sachdeckung Versicherungssumme:</t>
  </si>
  <si>
    <t>Baustein 2 - Betriebsunterbrechung / Jahresstromertrag in EUR:</t>
  </si>
  <si>
    <t>Baustein 6 - Rückwirkungsschäden:</t>
  </si>
  <si>
    <t>gesamt:</t>
  </si>
  <si>
    <t>Baustein 4 - Betriebshaftpflichtvers.: (VS 5Mio.)</t>
  </si>
  <si>
    <t>Baustein 1a - GAP-Deckung:</t>
  </si>
  <si>
    <t>Richtoffert zum Rahmenvertrag Nr. WK0805-18A, Verein Kleinwasserkraft Österreich</t>
  </si>
  <si>
    <r>
      <rPr>
        <b/>
        <u/>
        <sz val="11"/>
        <rFont val="Calibri"/>
        <family val="2"/>
        <scheme val="minor"/>
      </rPr>
      <t>Hinweis:</t>
    </r>
    <r>
      <rPr>
        <sz val="11"/>
        <rFont val="Calibri"/>
        <family val="2"/>
        <scheme val="minor"/>
      </rPr>
      <t xml:space="preserve">
• Dieses Richtoffert stellt eine unverbindliche Quotierung dar.
• Ein verbindliches Offert kann erst nach Übermittlung der erforderlichen Unterlagen erstellt werden.
• Dieses Richtoffert begründet keinerlei vorläufige Versicherungsdeckung.
</t>
    </r>
  </si>
  <si>
    <t>Email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</si>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</sst>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4" fillId="2" borderId="0" xfId="0" applyFont="1" applyFill="1" applyProtection="1">
      <protection locked="0"/>
    </xf>
    <xf numFmtId="0" fontId="4" fillId="2" borderId="0" xfId="0" applyFont="1" applyFill="1" applyProtection="1">
      <protection locked="0" hidden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right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2" fillId="2" borderId="3" xfId="0" applyFont="1" applyFill="1" applyBorder="1" applyProtection="1"/>
    <xf numFmtId="0" fontId="4" fillId="0" borderId="0" xfId="0" applyFont="1" applyFill="1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checked="Checked" firstButton="1" fmlaLink="$A$50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$F$50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Radio" checked="Checked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firstButton="1" fmlaLink="$B$50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$G$50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$D$50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C$50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E$50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</xdr:row>
          <xdr:rowOff>95250</xdr:rowOff>
        </xdr:from>
        <xdr:to>
          <xdr:col>5</xdr:col>
          <xdr:colOff>152400</xdr:colOff>
          <xdr:row>20</xdr:row>
          <xdr:rowOff>38100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Baustein 3 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18</xdr:row>
          <xdr:rowOff>9525</xdr:rowOff>
        </xdr:from>
        <xdr:to>
          <xdr:col>3</xdr:col>
          <xdr:colOff>285750</xdr:colOff>
          <xdr:row>19</xdr:row>
          <xdr:rowOff>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500.000€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18</xdr:row>
          <xdr:rowOff>9525</xdr:rowOff>
        </xdr:from>
        <xdr:to>
          <xdr:col>4</xdr:col>
          <xdr:colOff>171450</xdr:colOff>
          <xdr:row>18</xdr:row>
          <xdr:rowOff>180975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750.000€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21</xdr:row>
          <xdr:rowOff>133350</xdr:rowOff>
        </xdr:from>
        <xdr:to>
          <xdr:col>6</xdr:col>
          <xdr:colOff>523875</xdr:colOff>
          <xdr:row>24</xdr:row>
          <xdr:rowOff>38100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Baustein 5 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22</xdr:row>
          <xdr:rowOff>9525</xdr:rowOff>
        </xdr:from>
        <xdr:to>
          <xdr:col>4</xdr:col>
          <xdr:colOff>323850</xdr:colOff>
          <xdr:row>23</xdr:row>
          <xdr:rowOff>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mit (100.000€ auf Erstes Risiko)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19</xdr:row>
          <xdr:rowOff>114300</xdr:rowOff>
        </xdr:from>
        <xdr:to>
          <xdr:col>5</xdr:col>
          <xdr:colOff>180975</xdr:colOff>
          <xdr:row>22</xdr:row>
          <xdr:rowOff>47625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Baustein 4 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20</xdr:row>
          <xdr:rowOff>9525</xdr:rowOff>
        </xdr:from>
        <xdr:to>
          <xdr:col>4</xdr:col>
          <xdr:colOff>161925</xdr:colOff>
          <xdr:row>21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23</xdr:row>
          <xdr:rowOff>142875</xdr:rowOff>
        </xdr:from>
        <xdr:to>
          <xdr:col>4</xdr:col>
          <xdr:colOff>790575</xdr:colOff>
          <xdr:row>25</xdr:row>
          <xdr:rowOff>85725</xdr:rowOff>
        </xdr:to>
        <xdr:sp macro="" textlink="">
          <xdr:nvSpPr>
            <xdr:cNvPr id="1080" name="Group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Baustein 6a 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24</xdr:row>
          <xdr:rowOff>9525</xdr:rowOff>
        </xdr:from>
        <xdr:to>
          <xdr:col>3</xdr:col>
          <xdr:colOff>714375</xdr:colOff>
          <xdr:row>25</xdr:row>
          <xdr:rowOff>9525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24</xdr:row>
          <xdr:rowOff>9525</xdr:rowOff>
        </xdr:from>
        <xdr:to>
          <xdr:col>4</xdr:col>
          <xdr:colOff>666750</xdr:colOff>
          <xdr:row>25</xdr:row>
          <xdr:rowOff>9525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ohne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9525</xdr:rowOff>
        </xdr:from>
        <xdr:to>
          <xdr:col>7</xdr:col>
          <xdr:colOff>790575</xdr:colOff>
          <xdr:row>14</xdr:row>
          <xdr:rowOff>171450</xdr:rowOff>
        </xdr:to>
        <xdr:sp macro="" textlink="">
          <xdr:nvSpPr>
            <xdr:cNvPr id="1086" name="Group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Baustein 1 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11</xdr:row>
          <xdr:rowOff>47625</xdr:rowOff>
        </xdr:from>
        <xdr:to>
          <xdr:col>7</xdr:col>
          <xdr:colOff>476250</xdr:colOff>
          <xdr:row>12</xdr:row>
          <xdr:rowOff>47625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SB 2.000€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76200</xdr:rowOff>
        </xdr:from>
        <xdr:to>
          <xdr:col>7</xdr:col>
          <xdr:colOff>114300</xdr:colOff>
          <xdr:row>13</xdr:row>
          <xdr:rowOff>95250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SB 500€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13</xdr:row>
          <xdr:rowOff>104775</xdr:rowOff>
        </xdr:from>
        <xdr:to>
          <xdr:col>7</xdr:col>
          <xdr:colOff>123825</xdr:colOff>
          <xdr:row>14</xdr:row>
          <xdr:rowOff>123825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SB 5.000€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25</xdr:row>
          <xdr:rowOff>66675</xdr:rowOff>
        </xdr:from>
        <xdr:to>
          <xdr:col>3</xdr:col>
          <xdr:colOff>647700</xdr:colOff>
          <xdr:row>26</xdr:row>
          <xdr:rowOff>95250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50.000€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25</xdr:row>
          <xdr:rowOff>57150</xdr:rowOff>
        </xdr:from>
        <xdr:to>
          <xdr:col>4</xdr:col>
          <xdr:colOff>695325</xdr:colOff>
          <xdr:row>26</xdr:row>
          <xdr:rowOff>85725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100.000€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9525</xdr:rowOff>
        </xdr:from>
        <xdr:to>
          <xdr:col>5</xdr:col>
          <xdr:colOff>66675</xdr:colOff>
          <xdr:row>18</xdr:row>
          <xdr:rowOff>180975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22</xdr:row>
          <xdr:rowOff>9525</xdr:rowOff>
        </xdr:from>
        <xdr:to>
          <xdr:col>5</xdr:col>
          <xdr:colOff>457200</xdr:colOff>
          <xdr:row>23</xdr:row>
          <xdr:rowOff>9525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ohne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9525</xdr:rowOff>
        </xdr:from>
        <xdr:to>
          <xdr:col>5</xdr:col>
          <xdr:colOff>47625</xdr:colOff>
          <xdr:row>21</xdr:row>
          <xdr:rowOff>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25</xdr:row>
          <xdr:rowOff>47625</xdr:rowOff>
        </xdr:from>
        <xdr:to>
          <xdr:col>5</xdr:col>
          <xdr:colOff>66675</xdr:colOff>
          <xdr:row>26</xdr:row>
          <xdr:rowOff>171450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Baustein 6b 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95250</xdr:rowOff>
        </xdr:from>
        <xdr:to>
          <xdr:col>5</xdr:col>
          <xdr:colOff>352425</xdr:colOff>
          <xdr:row>15</xdr:row>
          <xdr:rowOff>104775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Gruppenfeld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14</xdr:row>
          <xdr:rowOff>9525</xdr:rowOff>
        </xdr:from>
        <xdr:to>
          <xdr:col>3</xdr:col>
          <xdr:colOff>47625</xdr:colOff>
          <xdr:row>15</xdr:row>
          <xdr:rowOff>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0</xdr:rowOff>
        </xdr:from>
        <xdr:to>
          <xdr:col>4</xdr:col>
          <xdr:colOff>180975</xdr:colOff>
          <xdr:row>15</xdr:row>
          <xdr:rowOff>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50"/>
  <sheetViews>
    <sheetView tabSelected="1" view="pageLayout" topLeftCell="A9" zoomScaleNormal="100" workbookViewId="0">
      <selection activeCell="E13" sqref="E13:F13"/>
    </sheetView>
  </sheetViews>
  <sheetFormatPr baseColWidth="10" defaultRowHeight="15" x14ac:dyDescent="0.25"/>
  <cols>
    <col min="1" max="2" width="11.42578125" style="2"/>
    <col min="3" max="3" width="9" style="2" customWidth="1"/>
    <col min="4" max="5" width="11.42578125" style="2"/>
    <col min="6" max="6" width="11.42578125" style="2" customWidth="1"/>
    <col min="7" max="16384" width="11.42578125" style="2"/>
  </cols>
  <sheetData>
    <row r="1" spans="1:8" x14ac:dyDescent="0.25">
      <c r="A1" s="1">
        <f>E13*0.00225</f>
        <v>0</v>
      </c>
      <c r="F1" s="1"/>
      <c r="G1" s="1">
        <f>IF(B50=1,1800,IF(B50=2,2700,0))</f>
        <v>0</v>
      </c>
      <c r="H1" s="1"/>
    </row>
    <row r="2" spans="1:8" ht="5.25" customHeight="1" x14ac:dyDescent="0.25">
      <c r="A2" s="1"/>
      <c r="B2" s="1">
        <f>IF(D50=2,G48,IF(E13&lt;1000000,A1*0.13,A1*0.115))</f>
        <v>0</v>
      </c>
      <c r="F2" s="1">
        <f>F17*0.00225</f>
        <v>0</v>
      </c>
      <c r="G2" s="1">
        <f>IF(F50=1,139,IF(F50=2,278))</f>
        <v>278</v>
      </c>
      <c r="H2" s="1"/>
    </row>
    <row r="3" spans="1:8" ht="6.75" customHeight="1" x14ac:dyDescent="0.25">
      <c r="A3" s="1">
        <f>IF(B2=FALSE,0,B2)</f>
        <v>0</v>
      </c>
      <c r="B3" s="1"/>
      <c r="C3" s="1">
        <f>IF(C50=1,H21,0)</f>
        <v>0</v>
      </c>
      <c r="D3" s="1">
        <f>C3*100</f>
        <v>0</v>
      </c>
      <c r="E3" s="1">
        <f>D3*0.11</f>
        <v>0</v>
      </c>
      <c r="F3" s="1">
        <f>D3+E3</f>
        <v>0</v>
      </c>
      <c r="G3" s="1">
        <f>B2*0.112</f>
        <v>0</v>
      </c>
      <c r="H3" s="1">
        <f>G3+B2</f>
        <v>0</v>
      </c>
    </row>
    <row r="4" spans="1:8" x14ac:dyDescent="0.25">
      <c r="A4" s="1">
        <f>IF(E50=1,G2,IF(E50=2,0))</f>
        <v>0</v>
      </c>
      <c r="B4" s="15" t="s">
        <v>19</v>
      </c>
      <c r="C4" s="15"/>
      <c r="D4" s="15"/>
      <c r="E4" s="15"/>
      <c r="F4" s="15"/>
      <c r="G4" s="15"/>
      <c r="H4" s="15"/>
    </row>
    <row r="5" spans="1:8" x14ac:dyDescent="0.25">
      <c r="B5" s="15"/>
      <c r="C5" s="15"/>
      <c r="D5" s="15"/>
      <c r="E5" s="15"/>
      <c r="F5" s="15"/>
      <c r="G5" s="15"/>
      <c r="H5" s="15"/>
    </row>
    <row r="6" spans="1:8" x14ac:dyDescent="0.25">
      <c r="A6" s="16" t="s">
        <v>2</v>
      </c>
      <c r="B6" s="16"/>
      <c r="C6" s="16"/>
      <c r="D6" s="17"/>
      <c r="E6" s="17"/>
      <c r="F6" s="17"/>
      <c r="G6" s="17"/>
      <c r="H6" s="17"/>
    </row>
    <row r="7" spans="1:8" ht="26.25" customHeight="1" x14ac:dyDescent="0.25">
      <c r="A7" s="16" t="s">
        <v>3</v>
      </c>
      <c r="B7" s="16"/>
      <c r="C7" s="16"/>
      <c r="D7" s="17"/>
      <c r="E7" s="17"/>
      <c r="F7" s="17"/>
      <c r="G7" s="17"/>
      <c r="H7" s="17"/>
    </row>
    <row r="8" spans="1:8" ht="26.25" customHeight="1" x14ac:dyDescent="0.25">
      <c r="C8" s="2" t="s">
        <v>21</v>
      </c>
      <c r="D8" s="12"/>
      <c r="E8" s="12"/>
      <c r="G8" s="2" t="s">
        <v>22</v>
      </c>
      <c r="H8" s="12"/>
    </row>
    <row r="9" spans="1:8" ht="27" customHeight="1" x14ac:dyDescent="0.25">
      <c r="A9" s="16" t="s">
        <v>4</v>
      </c>
      <c r="B9" s="16"/>
      <c r="C9" s="16"/>
      <c r="D9" s="17"/>
      <c r="E9" s="17"/>
      <c r="F9" s="17"/>
      <c r="G9" s="17"/>
      <c r="H9" s="17"/>
    </row>
    <row r="11" spans="1:8" ht="10.5" customHeight="1" x14ac:dyDescent="0.25">
      <c r="A11" s="16" t="s">
        <v>5</v>
      </c>
      <c r="B11" s="16"/>
      <c r="C11" s="16"/>
      <c r="D11" s="17"/>
      <c r="E11" s="17"/>
      <c r="F11" s="17"/>
      <c r="G11" s="17"/>
      <c r="H11" s="17"/>
    </row>
    <row r="13" spans="1:8" x14ac:dyDescent="0.25">
      <c r="A13" s="19" t="s">
        <v>6</v>
      </c>
      <c r="B13" s="19"/>
      <c r="C13" s="19"/>
      <c r="D13" s="19"/>
      <c r="E13" s="17"/>
      <c r="F13" s="17"/>
    </row>
    <row r="14" spans="1:8" x14ac:dyDescent="0.25">
      <c r="A14" s="8"/>
      <c r="B14" s="8"/>
      <c r="C14" s="8"/>
      <c r="D14" s="8"/>
      <c r="E14" s="7"/>
      <c r="F14" s="7"/>
    </row>
    <row r="15" spans="1:8" x14ac:dyDescent="0.25">
      <c r="A15" s="24" t="s">
        <v>18</v>
      </c>
      <c r="B15" s="24"/>
      <c r="G15" s="3"/>
      <c r="H15" s="3"/>
    </row>
    <row r="17" spans="1:8" x14ac:dyDescent="0.25">
      <c r="A17" s="19" t="s">
        <v>7</v>
      </c>
      <c r="B17" s="19"/>
      <c r="C17" s="19"/>
      <c r="D17" s="19"/>
      <c r="E17" s="19"/>
      <c r="F17" s="17"/>
      <c r="G17" s="17"/>
      <c r="H17" s="17"/>
    </row>
    <row r="18" spans="1:8" ht="8.4499999999999993" customHeight="1" x14ac:dyDescent="0.25"/>
    <row r="19" spans="1:8" x14ac:dyDescent="0.25">
      <c r="A19" s="19" t="s">
        <v>8</v>
      </c>
      <c r="B19" s="19"/>
      <c r="C19" s="19"/>
    </row>
    <row r="20" spans="1:8" ht="8.4499999999999993" customHeight="1" x14ac:dyDescent="0.25"/>
    <row r="21" spans="1:8" x14ac:dyDescent="0.25">
      <c r="A21" s="4" t="s">
        <v>17</v>
      </c>
      <c r="B21" s="4"/>
      <c r="C21" s="4"/>
      <c r="F21" s="24" t="s">
        <v>10</v>
      </c>
      <c r="G21" s="24"/>
      <c r="H21" s="10"/>
    </row>
    <row r="22" spans="1:8" ht="8.4499999999999993" customHeight="1" x14ac:dyDescent="0.25"/>
    <row r="23" spans="1:8" x14ac:dyDescent="0.25">
      <c r="A23" s="19" t="s">
        <v>11</v>
      </c>
      <c r="B23" s="19"/>
    </row>
    <row r="24" spans="1:8" ht="8.4499999999999993" customHeight="1" x14ac:dyDescent="0.25">
      <c r="A24" s="11"/>
      <c r="B24" s="11"/>
    </row>
    <row r="25" spans="1:8" x14ac:dyDescent="0.25">
      <c r="A25" s="19" t="s">
        <v>12</v>
      </c>
      <c r="B25" s="19"/>
      <c r="C25" s="19"/>
    </row>
    <row r="29" spans="1:8" x14ac:dyDescent="0.25">
      <c r="A29" s="4"/>
      <c r="B29" s="19" t="s">
        <v>13</v>
      </c>
      <c r="C29" s="19"/>
      <c r="D29" s="19"/>
      <c r="E29" s="19"/>
      <c r="F29" s="19"/>
      <c r="G29" s="22">
        <f>A47</f>
        <v>0</v>
      </c>
      <c r="H29" s="22"/>
    </row>
    <row r="30" spans="1:8" x14ac:dyDescent="0.25">
      <c r="A30" s="4"/>
      <c r="B30" s="19" t="s">
        <v>18</v>
      </c>
      <c r="C30" s="19"/>
      <c r="D30" s="19"/>
      <c r="E30" s="19"/>
      <c r="F30" s="19"/>
      <c r="G30" s="23">
        <f>H50</f>
        <v>0</v>
      </c>
      <c r="H30" s="23"/>
    </row>
    <row r="31" spans="1:8" x14ac:dyDescent="0.25">
      <c r="A31" s="4"/>
      <c r="B31" s="19" t="s">
        <v>14</v>
      </c>
      <c r="C31" s="19"/>
      <c r="D31" s="19"/>
      <c r="E31" s="19"/>
      <c r="F31" s="19"/>
      <c r="G31" s="23">
        <f>F2</f>
        <v>0</v>
      </c>
      <c r="H31" s="23"/>
    </row>
    <row r="32" spans="1:8" x14ac:dyDescent="0.25">
      <c r="B32" s="19" t="s">
        <v>8</v>
      </c>
      <c r="C32" s="19"/>
      <c r="D32" s="19"/>
      <c r="E32" s="19"/>
      <c r="F32" s="19"/>
      <c r="G32" s="23">
        <f>G1</f>
        <v>0</v>
      </c>
      <c r="H32" s="23"/>
    </row>
    <row r="33" spans="1:8" x14ac:dyDescent="0.25">
      <c r="B33" s="19" t="s">
        <v>9</v>
      </c>
      <c r="C33" s="19"/>
      <c r="D33" s="19"/>
      <c r="E33" s="19"/>
      <c r="F33" s="19"/>
      <c r="G33" s="23">
        <f>F3</f>
        <v>0</v>
      </c>
      <c r="H33" s="23"/>
    </row>
    <row r="34" spans="1:8" x14ac:dyDescent="0.25">
      <c r="B34" s="19" t="s">
        <v>11</v>
      </c>
      <c r="C34" s="19"/>
      <c r="D34" s="19"/>
      <c r="E34" s="19"/>
      <c r="F34" s="19"/>
      <c r="G34" s="25">
        <f>G47</f>
        <v>0</v>
      </c>
      <c r="H34" s="25"/>
    </row>
    <row r="35" spans="1:8" x14ac:dyDescent="0.25">
      <c r="B35" s="19" t="s">
        <v>15</v>
      </c>
      <c r="C35" s="19"/>
      <c r="D35" s="19"/>
      <c r="E35" s="19"/>
      <c r="F35" s="19"/>
      <c r="G35" s="23">
        <f>A4</f>
        <v>0</v>
      </c>
      <c r="H35" s="23"/>
    </row>
    <row r="36" spans="1:8" ht="15.75" thickBot="1" x14ac:dyDescent="0.3"/>
    <row r="37" spans="1:8" ht="15.75" thickBot="1" x14ac:dyDescent="0.3">
      <c r="F37" s="2" t="s">
        <v>16</v>
      </c>
      <c r="G37" s="20" t="str">
        <f>ROUND(F39,2) &amp; "€"</f>
        <v>0€</v>
      </c>
      <c r="H37" s="21"/>
    </row>
    <row r="39" spans="1:8" x14ac:dyDescent="0.25">
      <c r="F39" s="1" t="str">
        <f>SUM(G29,G30,G31,G32,G33,G34,G35)&amp;"€"</f>
        <v>0€</v>
      </c>
    </row>
    <row r="40" spans="1:8" x14ac:dyDescent="0.25">
      <c r="B40" s="18" t="s">
        <v>20</v>
      </c>
      <c r="C40" s="19"/>
      <c r="D40" s="19"/>
      <c r="E40" s="19"/>
      <c r="F40" s="19"/>
      <c r="G40" s="19"/>
    </row>
    <row r="41" spans="1:8" x14ac:dyDescent="0.25">
      <c r="B41" s="19"/>
      <c r="C41" s="19"/>
      <c r="D41" s="19"/>
      <c r="E41" s="19"/>
      <c r="F41" s="19"/>
      <c r="G41" s="19"/>
    </row>
    <row r="42" spans="1:8" x14ac:dyDescent="0.25">
      <c r="B42" s="19"/>
      <c r="C42" s="19"/>
      <c r="D42" s="19"/>
      <c r="E42" s="19"/>
      <c r="F42" s="19"/>
      <c r="G42" s="19"/>
    </row>
    <row r="43" spans="1:8" x14ac:dyDescent="0.25">
      <c r="B43" s="19"/>
      <c r="C43" s="19"/>
      <c r="D43" s="19"/>
      <c r="E43" s="19"/>
      <c r="F43" s="19"/>
      <c r="G43" s="19"/>
    </row>
    <row r="44" spans="1:8" x14ac:dyDescent="0.25">
      <c r="B44" s="19"/>
      <c r="C44" s="19"/>
      <c r="D44" s="19"/>
      <c r="E44" s="19"/>
      <c r="F44" s="19"/>
      <c r="G44" s="19"/>
    </row>
    <row r="45" spans="1:8" x14ac:dyDescent="0.25">
      <c r="B45" s="19"/>
      <c r="C45" s="19"/>
      <c r="D45" s="19"/>
      <c r="E45" s="19"/>
      <c r="F45" s="19"/>
      <c r="G45" s="19"/>
    </row>
    <row r="47" spans="1:8" x14ac:dyDescent="0.25">
      <c r="A47" s="5">
        <f>IF(A50=1,A1,IF(A50=2,A1+A49,IF(A50=3,A1-A48)))</f>
        <v>0</v>
      </c>
      <c r="G47" s="1">
        <f>IF(A50=1,B2,IF(A50=2,B2*1.2,IF(A50=3,B2*0.9)))</f>
        <v>0</v>
      </c>
    </row>
    <row r="48" spans="1:8" x14ac:dyDescent="0.25">
      <c r="A48" s="5">
        <f>A1*0.1</f>
        <v>0</v>
      </c>
      <c r="B48" s="16" t="s">
        <v>0</v>
      </c>
      <c r="C48" s="16"/>
      <c r="D48" s="14"/>
      <c r="E48" s="14"/>
      <c r="G48" s="13">
        <v>0</v>
      </c>
    </row>
    <row r="49" spans="1:8" x14ac:dyDescent="0.25">
      <c r="A49" s="5">
        <f>A1*0.2</f>
        <v>0</v>
      </c>
      <c r="C49" s="9" t="s">
        <v>1</v>
      </c>
      <c r="D49" s="14"/>
      <c r="E49" s="14"/>
    </row>
    <row r="50" spans="1:8" x14ac:dyDescent="0.25">
      <c r="A50" s="6">
        <v>1</v>
      </c>
      <c r="B50" s="5">
        <v>3</v>
      </c>
      <c r="C50" s="5">
        <v>2</v>
      </c>
      <c r="D50" s="5">
        <v>1</v>
      </c>
      <c r="E50" s="5">
        <v>2</v>
      </c>
      <c r="F50" s="5">
        <v>2</v>
      </c>
      <c r="G50" s="5">
        <v>2</v>
      </c>
      <c r="H50" s="1">
        <f>IF(G50=1,G29*0.1,IF(G50=2,0))</f>
        <v>0</v>
      </c>
    </row>
  </sheetData>
  <sheetProtection algorithmName="SHA-512" hashValue="7OLGBR0U3i4d2jpc1FTEpN+6gjvIpWhhxp7bfhRgQzWehewz+TiLzztf38A7l0RS+JjFDIZgsEf1RnPnJwC2Cg==" saltValue="DIPW0lVx8bG2u6jvCmWeIQ==" spinCount="100000" sheet="1" selectLockedCells="1"/>
  <mergeCells count="37">
    <mergeCell ref="A17:E17"/>
    <mergeCell ref="F17:H17"/>
    <mergeCell ref="E13:F13"/>
    <mergeCell ref="A15:B15"/>
    <mergeCell ref="F21:G21"/>
    <mergeCell ref="A7:C7"/>
    <mergeCell ref="A9:C9"/>
    <mergeCell ref="D7:H7"/>
    <mergeCell ref="D9:H9"/>
    <mergeCell ref="B48:C48"/>
    <mergeCell ref="D48:E48"/>
    <mergeCell ref="B31:F31"/>
    <mergeCell ref="B32:F32"/>
    <mergeCell ref="B33:F33"/>
    <mergeCell ref="B30:F30"/>
    <mergeCell ref="A19:C19"/>
    <mergeCell ref="A23:B23"/>
    <mergeCell ref="A25:C25"/>
    <mergeCell ref="A11:C11"/>
    <mergeCell ref="D11:H11"/>
    <mergeCell ref="A13:D13"/>
    <mergeCell ref="D49:E49"/>
    <mergeCell ref="B4:H5"/>
    <mergeCell ref="A6:C6"/>
    <mergeCell ref="D6:H6"/>
    <mergeCell ref="B40:G45"/>
    <mergeCell ref="G37:H37"/>
    <mergeCell ref="G29:H29"/>
    <mergeCell ref="G31:H31"/>
    <mergeCell ref="G32:H32"/>
    <mergeCell ref="G33:H33"/>
    <mergeCell ref="G30:H30"/>
    <mergeCell ref="B34:F34"/>
    <mergeCell ref="B35:F35"/>
    <mergeCell ref="G34:H34"/>
    <mergeCell ref="G35:H35"/>
    <mergeCell ref="B29:F29"/>
  </mergeCells>
  <pageMargins left="0.7" right="0.33333333333333331" top="0.78740157499999996" bottom="0.78740157499999996" header="0.3" footer="0.3"/>
  <pageSetup paperSize="9" orientation="portrait" r:id="rId1"/>
  <headerFooter>
    <oddHeader>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Group Box 15">
              <controlPr defaultSize="0" autoFill="0" autoPict="0">
                <anchor moveWithCells="1">
                  <from>
                    <xdr:col>2</xdr:col>
                    <xdr:colOff>28575</xdr:colOff>
                    <xdr:row>17</xdr:row>
                    <xdr:rowOff>95250</xdr:rowOff>
                  </from>
                  <to>
                    <xdr:col>5</xdr:col>
                    <xdr:colOff>152400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Option Button 16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18</xdr:row>
                    <xdr:rowOff>9525</xdr:rowOff>
                  </from>
                  <to>
                    <xdr:col>3</xdr:col>
                    <xdr:colOff>285750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Option Button 17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18</xdr:row>
                    <xdr:rowOff>9525</xdr:rowOff>
                  </from>
                  <to>
                    <xdr:col>4</xdr:col>
                    <xdr:colOff>171450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Group Box 28">
              <controlPr defaultSize="0" autoFill="0" autoPict="0">
                <anchor moveWithCells="1">
                  <from>
                    <xdr:col>2</xdr:col>
                    <xdr:colOff>114300</xdr:colOff>
                    <xdr:row>21</xdr:row>
                    <xdr:rowOff>133350</xdr:rowOff>
                  </from>
                  <to>
                    <xdr:col>6</xdr:col>
                    <xdr:colOff>523875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Option Button 29">
              <controlPr locked="0" defaultSize="0" autoFill="0" autoLine="0" autoPict="0">
                <anchor moveWithCells="1">
                  <from>
                    <xdr:col>2</xdr:col>
                    <xdr:colOff>152400</xdr:colOff>
                    <xdr:row>22</xdr:row>
                    <xdr:rowOff>9525</xdr:rowOff>
                  </from>
                  <to>
                    <xdr:col>4</xdr:col>
                    <xdr:colOff>323850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Group Box 43">
              <controlPr defaultSize="0" autoFill="0" autoPict="0">
                <anchor moveWithCells="1">
                  <from>
                    <xdr:col>2</xdr:col>
                    <xdr:colOff>428625</xdr:colOff>
                    <xdr:row>19</xdr:row>
                    <xdr:rowOff>114300</xdr:rowOff>
                  </from>
                  <to>
                    <xdr:col>5</xdr:col>
                    <xdr:colOff>180975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Option Button 44">
              <controlPr locked="0" defaultSize="0" autoFill="0" autoLine="0" autoPict="0">
                <anchor moveWithCells="1">
                  <from>
                    <xdr:col>3</xdr:col>
                    <xdr:colOff>542925</xdr:colOff>
                    <xdr:row>20</xdr:row>
                    <xdr:rowOff>9525</xdr:rowOff>
                  </from>
                  <to>
                    <xdr:col>4</xdr:col>
                    <xdr:colOff>161925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Group Box 56">
              <controlPr defaultSize="0" autoFill="0" autoPict="0">
                <anchor moveWithCells="1">
                  <from>
                    <xdr:col>2</xdr:col>
                    <xdr:colOff>361950</xdr:colOff>
                    <xdr:row>23</xdr:row>
                    <xdr:rowOff>142875</xdr:rowOff>
                  </from>
                  <to>
                    <xdr:col>4</xdr:col>
                    <xdr:colOff>790575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3" name="Option Button 57">
              <controlPr locked="0" defaultSize="0" autoFill="0" autoLine="0" autoPict="0">
                <anchor moveWithCells="1">
                  <from>
                    <xdr:col>2</xdr:col>
                    <xdr:colOff>447675</xdr:colOff>
                    <xdr:row>24</xdr:row>
                    <xdr:rowOff>9525</xdr:rowOff>
                  </from>
                  <to>
                    <xdr:col>3</xdr:col>
                    <xdr:colOff>714375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4" name="Option Button 58">
              <controlPr locked="0" defaultSize="0" autoFill="0" autoLine="0" autoPict="0">
                <anchor moveWithCells="1">
                  <from>
                    <xdr:col>3</xdr:col>
                    <xdr:colOff>628650</xdr:colOff>
                    <xdr:row>24</xdr:row>
                    <xdr:rowOff>9525</xdr:rowOff>
                  </from>
                  <to>
                    <xdr:col>4</xdr:col>
                    <xdr:colOff>666750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5" name="Group Box 62">
              <controlPr defaultSize="0" autoFill="0" autoPict="0">
                <anchor moveWithCells="1">
                  <from>
                    <xdr:col>6</xdr:col>
                    <xdr:colOff>28575</xdr:colOff>
                    <xdr:row>11</xdr:row>
                    <xdr:rowOff>9525</xdr:rowOff>
                  </from>
                  <to>
                    <xdr:col>7</xdr:col>
                    <xdr:colOff>790575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6" name="Option Button 63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11</xdr:row>
                    <xdr:rowOff>47625</xdr:rowOff>
                  </from>
                  <to>
                    <xdr:col>7</xdr:col>
                    <xdr:colOff>476250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7" name="Option Button 64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76200</xdr:rowOff>
                  </from>
                  <to>
                    <xdr:col>7</xdr:col>
                    <xdr:colOff>114300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8" name="Option Button 65">
              <controlPr locked="0" defaultSize="0" autoFill="0" autoLine="0" autoPict="0">
                <anchor moveWithCells="1">
                  <from>
                    <xdr:col>6</xdr:col>
                    <xdr:colOff>85725</xdr:colOff>
                    <xdr:row>13</xdr:row>
                    <xdr:rowOff>104775</xdr:rowOff>
                  </from>
                  <to>
                    <xdr:col>7</xdr:col>
                    <xdr:colOff>123825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9" name="Option Button 76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25</xdr:row>
                    <xdr:rowOff>66675</xdr:rowOff>
                  </from>
                  <to>
                    <xdr:col>3</xdr:col>
                    <xdr:colOff>647700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0" name="Option Button 77">
              <controlPr locked="0" defaultSize="0" autoFill="0" autoLine="0" autoPict="0">
                <anchor moveWithCells="1">
                  <from>
                    <xdr:col>3</xdr:col>
                    <xdr:colOff>628650</xdr:colOff>
                    <xdr:row>25</xdr:row>
                    <xdr:rowOff>57150</xdr:rowOff>
                  </from>
                  <to>
                    <xdr:col>4</xdr:col>
                    <xdr:colOff>695325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1" name="Option Button 78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9525</xdr:rowOff>
                  </from>
                  <to>
                    <xdr:col>5</xdr:col>
                    <xdr:colOff>66675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2" name="Option Button 85">
              <controlPr defaultSize="0" autoFill="0" autoLine="0" autoPict="0">
                <anchor moveWithCells="1">
                  <from>
                    <xdr:col>4</xdr:col>
                    <xdr:colOff>428625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3" name="Option Button 86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9525</xdr:rowOff>
                  </from>
                  <to>
                    <xdr:col>5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4" name="Group Box 87">
              <controlPr defaultSize="0" autoFill="0" autoPict="0">
                <anchor moveWithCells="1">
                  <from>
                    <xdr:col>2</xdr:col>
                    <xdr:colOff>295275</xdr:colOff>
                    <xdr:row>25</xdr:row>
                    <xdr:rowOff>47625</xdr:rowOff>
                  </from>
                  <to>
                    <xdr:col>5</xdr:col>
                    <xdr:colOff>66675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5" name="Group Box 88">
              <controlPr defaultSize="0" autoFill="0" autoPict="0">
                <anchor moveWithCells="1">
                  <from>
                    <xdr:col>2</xdr:col>
                    <xdr:colOff>9525</xdr:colOff>
                    <xdr:row>13</xdr:row>
                    <xdr:rowOff>95250</xdr:rowOff>
                  </from>
                  <to>
                    <xdr:col>5</xdr:col>
                    <xdr:colOff>352425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6" name="Option Button 89">
              <controlPr locked="0" defaultSize="0" autoFill="0" autoLine="0" autoPict="0">
                <anchor moveWithCells="1">
                  <from>
                    <xdr:col>2</xdr:col>
                    <xdr:colOff>180975</xdr:colOff>
                    <xdr:row>14</xdr:row>
                    <xdr:rowOff>9525</xdr:rowOff>
                  </from>
                  <to>
                    <xdr:col>3</xdr:col>
                    <xdr:colOff>47625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7" name="Option Button 90">
              <controlPr locked="0"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0</xdr:rowOff>
                  </from>
                  <to>
                    <xdr:col>4</xdr:col>
                    <xdr:colOff>180975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Nikodemus Markusich</dc:creator>
  <cp:lastModifiedBy>Sonja Asanger</cp:lastModifiedBy>
  <cp:lastPrinted>2018-10-31T11:51:28Z</cp:lastPrinted>
  <dcterms:created xsi:type="dcterms:W3CDTF">2018-10-22T11:38:11Z</dcterms:created>
  <dcterms:modified xsi:type="dcterms:W3CDTF">2018-11-13T12:26:07Z</dcterms:modified>
</cp:coreProperties>
</file>